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1966" yWindow="1170" windowWidth="15480" windowHeight="11640" tabRatio="936" activeTab="0"/>
  </bookViews>
  <sheets>
    <sheet name="FIN.S-3" sheetId="1" r:id="rId1"/>
    <sheet name="VRA-3" sheetId="2" r:id="rId2"/>
    <sheet name="FBA-3" sheetId="3" r:id="rId3"/>
  </sheets>
  <definedNames>
    <definedName name="_xlnm.Print_Area" localSheetId="2">'FBA-3'!$A$1:$G$98</definedName>
    <definedName name="_xlnm.Print_Titles" localSheetId="2">'FBA-3'!$19:$19</definedName>
  </definedNames>
  <calcPr fullCalcOnLoad="1"/>
</workbook>
</file>

<file path=xl/sharedStrings.xml><?xml version="1.0" encoding="utf-8"?>
<sst xmlns="http://schemas.openxmlformats.org/spreadsheetml/2006/main" count="351" uniqueCount="260">
  <si>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</si>
  <si>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</si>
  <si>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</si>
  <si>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</si>
  <si>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</si>
  <si>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</si>
  <si>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</si>
  <si>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</si>
  <si>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</si>
  <si>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</si>
  <si>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</si>
  <si>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</si>
  <si>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</si>
  <si>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</si>
  <si>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</si>
  <si>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</si>
  <si>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</si>
  <si>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</si>
  <si>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</si>
  <si>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</si>
  <si>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</si>
  <si>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</si>
  <si>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</si>
  <si>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</si>
  <si>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</si>
  <si>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</si>
  <si>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</si>
  <si>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</si>
  <si>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</si>
  <si>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</si>
  <si>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</si>
  <si>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</si>
  <si>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</si>
  <si>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</si>
  <si>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</si>
  <si>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</si>
  <si>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</si>
  <si>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</si>
  <si>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</si>
  <si>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</si>
  <si>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</si>
  <si>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</si>
  <si>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</si>
  <si>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</si>
  <si>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</si>
  <si>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</si>
  <si>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</si>
  <si>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</si>
  <si>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</si>
  <si>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</si>
  <si>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</si>
  <si>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</si>
  <si>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</si>
  <si>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</si>
  <si>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</si>
  <si>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</si>
  <si>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</si>
  <si>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</si>
  <si>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</si>
  <si>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</si>
  <si>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</si>
  <si>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</si>
  <si>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</si>
  <si>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</si>
  <si>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</si>
  <si>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</si>
  <si>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</si>
  <si>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</si>
  <si>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</si>
  <si>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</si>
  <si>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</si>
  <si>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</si>
  <si>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</si>
  <si>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</si>
  <si>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</si>
  <si>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</si>
  <si>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</si>
  <si>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</si>
  <si>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</si>
  <si>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</si>
  <si>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</si>
  <si>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</si>
  <si>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</si>
  <si>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</si>
  <si>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</si>
  <si>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</si>
  <si>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</si>
  <si>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</si>
  <si>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</si>
  <si>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</si>
  <si>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</si>
  <si>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</si>
  <si>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</si>
  <si>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</si>
  <si>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</si>
  <si>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</si>
  <si>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</si>
  <si>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</si>
  <si>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</si>
  <si>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</si>
  <si>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</si>
  <si>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</si>
  <si>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</si>
  <si>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</si>
  <si>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</si>
  <si>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</si>
  <si>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</si>
  <si>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</si>
  <si>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</si>
  <si>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</si>
  <si>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</si>
  <si>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</si>
  <si>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</si>
  <si>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</si>
  <si>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</si>
  <si>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</si>
  <si>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</si>
  <si>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</si>
  <si>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</si>
  <si>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</si>
  <si>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</si>
  <si>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</si>
  <si>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</si>
  <si>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</si>
  <si>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</si>
  <si>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</si>
  <si>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</si>
  <si>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</si>
  <si>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</si>
  <si>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</si>
  <si>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</si>
  <si>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</si>
  <si>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</si>
  <si>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</si>
  <si>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</si>
  <si>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</si>
  <si>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</si>
  <si>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</si>
  <si>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</si>
  <si>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</si>
  <si>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</si>
  <si>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</si>
  <si>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</si>
  <si>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</si>
  <si>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</si>
  <si>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</si>
  <si>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</si>
  <si>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</si>
  <si>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</si>
  <si>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</si>
  <si>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</si>
  <si>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</si>
  <si>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</si>
  <si>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</si>
  <si>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</si>
  <si>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</si>
  <si>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</si>
  <si>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</si>
  <si>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</si>
  <si>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</si>
  <si>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</si>
  <si>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</si>
  <si>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</si>
  <si>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</si>
  <si>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</si>
  <si>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</si>
  <si>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</si>
  <si>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</si>
  <si>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</si>
  <si>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</si>
  <si>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</si>
  <si>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</si>
  <si>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</si>
  <si>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</si>
  <si>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</si>
  <si>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</si>
  <si>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</si>
  <si>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</si>
  <si>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</si>
  <si>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</si>
  <si>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</si>
  <si>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</si>
  <si>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</si>
  <si>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</si>
  <si>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</si>
  <si>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</si>
  <si>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</si>
  <si>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</si>
  <si>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</si>
  <si>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</si>
  <si>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</si>
  <si>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</si>
  <si>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</si>
  <si>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</si>
  <si>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</si>
  <si>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</si>
  <si>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</si>
  <si>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</si>
  <si>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</si>
  <si>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</si>
  <si>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</si>
  <si>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</si>
  <si>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</si>
  <si>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</si>
  <si>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</si>
  <si>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</si>
  <si>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</si>
  <si>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</si>
  <si>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</si>
  <si>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</si>
  <si>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</si>
  <si>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</si>
  <si>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</si>
  <si>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</si>
  <si>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3.1.</t>
  </si>
  <si>
    <t>1.1.</t>
  </si>
  <si>
    <t>1.2.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</si>
  <si>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</si>
  <si>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</si>
  <si>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</si>
  <si>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</si>
  <si>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</si>
  <si>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</si>
  <si>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</si>
  <si>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</si>
  <si>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</si>
  <si>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</si>
  <si>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</si>
  <si>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</si>
  <si>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</si>
  <si>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</si>
  <si>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</si>
  <si>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</si>
  <si>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</si>
  <si>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</si>
  <si>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</si>
  <si>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</si>
  <si>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</si>
  <si>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</si>
  <si>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</si>
  <si>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</si>
  <si>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</si>
  <si>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</si>
  <si>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</si>
  <si>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</si>
  <si>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</si>
  <si>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</si>
  <si>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</si>
  <si>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Priedas Nr.4</t>
  </si>
  <si>
    <t>Prienų rajono savivaldybės Skriaudžių pagrindinė mokykla</t>
  </si>
  <si>
    <t>190197819 Jaunimo 5a Skriaudžių km Veiverių sen. Prienų rajonas</t>
  </si>
  <si>
    <t>Renata Liagienė</t>
  </si>
  <si>
    <t>Direktorė</t>
  </si>
  <si>
    <t>190197819, Jaunimo 5a Skriaudžių km. Veiverių sen. Prienų rajonas</t>
  </si>
  <si>
    <t xml:space="preserve">       Gautinos finansavimo sumos  222</t>
  </si>
  <si>
    <t xml:space="preserve">Gautinos sumos už turto naudojimą, parduotas prekes, turtą, paslaugas </t>
  </si>
  <si>
    <t>PAGAL 2012 M. RUGSĖJO  MĖN. 30 D. DUOMENIS</t>
  </si>
  <si>
    <t>2012-10-29 Nr. 1</t>
  </si>
  <si>
    <t>PAGAL 2012 M. RUGSĖJO MĖN. 30 D. DUOMENIS</t>
  </si>
  <si>
    <t>2012-10-29 Nr.2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</si>
</sst>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TimesNewRoman,Bold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8">
    <cellStyle name="Normal" xfId="0"/>
    <cellStyle name="Hyperlink" xfId="15"/>
    <cellStyle name="Comma" xfId="16"/>
    <cellStyle name="Comma [0]" xfId="17"/>
    <cellStyle name="Normal_17 VSAFAS_lyginamasis_4-19_priedai_2009-09-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25"/>
  <sheetViews>
    <sheetView tabSelected="1" zoomScale="80" zoomScaleNormal="80" workbookViewId="0" topLeftCell="A1">
      <selection activeCell="E31" sqref="E31"/>
    </sheetView>
  </sheetViews>
  <sheetFormatPr defaultColWidth="9.140625" defaultRowHeight="12.75"/>
  <cols>
    <col min="1" max="1" width="4.140625" style="110" customWidth="1"/>
    <col min="2" max="2" width="32.8515625" style="89" customWidth="1"/>
    <col min="3" max="3" width="12.421875" style="89" customWidth="1"/>
    <col min="4" max="10" width="14.28125" style="89" customWidth="1"/>
    <col min="11" max="11" width="12.00390625" style="89" customWidth="1"/>
    <col min="12" max="12" width="11.57421875" style="89" customWidth="1"/>
    <col min="13" max="13" width="13.00390625" style="89" customWidth="1"/>
    <col min="14" max="16384" width="9.140625" style="89" customWidth="1"/>
  </cols>
  <sheetData>
    <row r="1" spans="9:11" ht="15">
      <c r="I1" s="107"/>
      <c r="J1" s="107"/>
      <c r="K1" s="107"/>
    </row>
    <row r="2" ht="15.75">
      <c r="K2" s="118" t="s">
        <v>248</v>
      </c>
    </row>
    <row r="5" spans="1:13" ht="15">
      <c r="A5" s="154" t="s">
        <v>217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5">
      <c r="A6" s="154" t="s">
        <v>218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8" spans="1:13" ht="15">
      <c r="A8" s="154" t="s">
        <v>219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10" spans="1:13" ht="15">
      <c r="A10" s="156" t="s">
        <v>2</v>
      </c>
      <c r="B10" s="156" t="s">
        <v>220</v>
      </c>
      <c r="C10" s="156" t="s">
        <v>221</v>
      </c>
      <c r="D10" s="156" t="s">
        <v>222</v>
      </c>
      <c r="E10" s="156"/>
      <c r="F10" s="156"/>
      <c r="G10" s="156"/>
      <c r="H10" s="156"/>
      <c r="I10" s="156"/>
      <c r="J10" s="157"/>
      <c r="K10" s="157"/>
      <c r="L10" s="156"/>
      <c r="M10" s="156" t="s">
        <v>223</v>
      </c>
    </row>
    <row r="11" spans="1:13" s="108" customFormat="1" ht="123" customHeight="1">
      <c r="A11" s="156"/>
      <c r="B11" s="156"/>
      <c r="C11" s="156"/>
      <c r="D11" s="104" t="s">
        <v>243</v>
      </c>
      <c r="E11" s="104" t="s">
        <v>224</v>
      </c>
      <c r="F11" s="104" t="s">
        <v>244</v>
      </c>
      <c r="G11" s="104" t="s">
        <v>225</v>
      </c>
      <c r="H11" s="104" t="s">
        <v>245</v>
      </c>
      <c r="I11" s="116" t="s">
        <v>226</v>
      </c>
      <c r="J11" s="104" t="s">
        <v>227</v>
      </c>
      <c r="K11" s="3" t="s">
        <v>228</v>
      </c>
      <c r="L11" s="117" t="s">
        <v>229</v>
      </c>
      <c r="M11" s="156"/>
    </row>
    <row r="12" spans="1:13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11" t="s">
        <v>230</v>
      </c>
      <c r="L12" s="105">
        <v>12</v>
      </c>
      <c r="M12" s="105">
        <v>13</v>
      </c>
    </row>
    <row r="13" spans="1:13" ht="71.25">
      <c r="A13" s="106" t="s">
        <v>209</v>
      </c>
      <c r="B13" s="136" t="s">
        <v>231</v>
      </c>
      <c r="C13" s="133">
        <f>C14+C15</f>
        <v>10586.81</v>
      </c>
      <c r="D13" s="134">
        <f aca="true" t="shared" si="0" ref="D13:M13">D14+D15</f>
        <v>583115.96</v>
      </c>
      <c r="E13" s="133">
        <f>SUM(E14)</f>
        <v>466.11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585572.11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si="0"/>
        <v>8596.769999999999</v>
      </c>
    </row>
    <row r="14" spans="1:13" ht="15" customHeight="1">
      <c r="A14" s="114" t="s">
        <v>215</v>
      </c>
      <c r="B14" s="115" t="s">
        <v>232</v>
      </c>
      <c r="C14" s="113">
        <v>10586.81</v>
      </c>
      <c r="D14" s="113">
        <v>3585.2</v>
      </c>
      <c r="E14" s="113">
        <v>466.11</v>
      </c>
      <c r="F14" s="113">
        <v>0</v>
      </c>
      <c r="G14" s="113"/>
      <c r="H14" s="113"/>
      <c r="I14" s="113">
        <v>6041.35</v>
      </c>
      <c r="J14" s="113"/>
      <c r="K14" s="113"/>
      <c r="L14" s="113"/>
      <c r="M14" s="113">
        <f>C14+D14+E14+F14-G14-H14-I14-J14-K14+L14</f>
        <v>8596.769999999999</v>
      </c>
    </row>
    <row r="15" spans="1:13" ht="15" customHeight="1">
      <c r="A15" s="114" t="s">
        <v>216</v>
      </c>
      <c r="B15" s="115" t="s">
        <v>233</v>
      </c>
      <c r="C15" s="113">
        <v>0</v>
      </c>
      <c r="D15" s="113">
        <v>579530.76</v>
      </c>
      <c r="E15" s="113">
        <v>0</v>
      </c>
      <c r="F15" s="113"/>
      <c r="G15" s="113"/>
      <c r="H15" s="113"/>
      <c r="I15" s="113">
        <v>579530.76</v>
      </c>
      <c r="J15" s="113"/>
      <c r="K15" s="113"/>
      <c r="L15" s="113"/>
      <c r="M15" s="113">
        <f>C15+D15+E15+F15-G15-H15-I15-J15-K15+L15</f>
        <v>0</v>
      </c>
    </row>
    <row r="16" spans="1:13" ht="83.25" customHeight="1">
      <c r="A16" s="106" t="s">
        <v>210</v>
      </c>
      <c r="B16" s="136" t="s">
        <v>234</v>
      </c>
      <c r="C16" s="133">
        <f aca="true" t="shared" si="1" ref="C16:M16">C17+C18</f>
        <v>185247.82</v>
      </c>
      <c r="D16" s="134">
        <f t="shared" si="1"/>
        <v>311957.12</v>
      </c>
      <c r="E16" s="133">
        <f>SUM(E17)</f>
        <v>-20389.47</v>
      </c>
      <c r="F16" s="133">
        <f t="shared" si="1"/>
        <v>0</v>
      </c>
      <c r="G16" s="133">
        <f t="shared" si="1"/>
        <v>0</v>
      </c>
      <c r="H16" s="133">
        <f t="shared" si="1"/>
        <v>0</v>
      </c>
      <c r="I16" s="133">
        <f t="shared" si="1"/>
        <v>323888.37000000005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152927.1</v>
      </c>
    </row>
    <row r="17" spans="1:13" ht="15" customHeight="1">
      <c r="A17" s="114" t="s">
        <v>235</v>
      </c>
      <c r="B17" s="115" t="s">
        <v>232</v>
      </c>
      <c r="C17" s="113">
        <v>184765.41</v>
      </c>
      <c r="D17" s="113">
        <v>834.5</v>
      </c>
      <c r="E17" s="113">
        <v>-20389.47</v>
      </c>
      <c r="F17" s="113">
        <v>0</v>
      </c>
      <c r="G17" s="113"/>
      <c r="H17" s="113"/>
      <c r="I17" s="113">
        <v>12283.34</v>
      </c>
      <c r="J17" s="113"/>
      <c r="K17" s="113"/>
      <c r="L17" s="113"/>
      <c r="M17" s="113">
        <f>C17+D17+E17+F17-G17-H17-I17-J17-K17+L17</f>
        <v>152927.1</v>
      </c>
    </row>
    <row r="18" spans="1:13" ht="15" customHeight="1">
      <c r="A18" s="114" t="s">
        <v>236</v>
      </c>
      <c r="B18" s="115" t="s">
        <v>233</v>
      </c>
      <c r="C18" s="113">
        <v>482.41</v>
      </c>
      <c r="D18" s="113">
        <v>311122.62</v>
      </c>
      <c r="E18" s="113">
        <v>0</v>
      </c>
      <c r="F18" s="113"/>
      <c r="G18" s="113"/>
      <c r="H18" s="113"/>
      <c r="I18" s="113">
        <v>311605.03</v>
      </c>
      <c r="J18" s="113"/>
      <c r="K18" s="113"/>
      <c r="L18" s="113"/>
      <c r="M18" s="113">
        <f>SUM(C18+D18+E18+F18+G18)-(I18+J18+K18+L18)</f>
        <v>0</v>
      </c>
    </row>
    <row r="19" spans="1:13" ht="114.75" customHeight="1">
      <c r="A19" s="135" t="s">
        <v>211</v>
      </c>
      <c r="B19" s="136" t="s">
        <v>237</v>
      </c>
      <c r="C19" s="133"/>
      <c r="D19" s="134">
        <f aca="true" t="shared" si="2" ref="D19:M19">D20+D21</f>
        <v>0</v>
      </c>
      <c r="E19" s="133">
        <f>SUM(E20)</f>
        <v>19923.36</v>
      </c>
      <c r="F19" s="133">
        <f t="shared" si="2"/>
        <v>0</v>
      </c>
      <c r="G19" s="133">
        <f t="shared" si="2"/>
        <v>0</v>
      </c>
      <c r="H19" s="133">
        <f t="shared" si="2"/>
        <v>0</v>
      </c>
      <c r="I19" s="133">
        <f>SUM(I21+I20)</f>
        <v>0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19923.36</v>
      </c>
    </row>
    <row r="20" spans="1:13" ht="15" customHeight="1">
      <c r="A20" s="114" t="s">
        <v>214</v>
      </c>
      <c r="B20" s="115" t="s">
        <v>232</v>
      </c>
      <c r="C20" s="133"/>
      <c r="D20" s="133"/>
      <c r="E20" s="133">
        <v>19923.36</v>
      </c>
      <c r="F20" s="133">
        <v>0</v>
      </c>
      <c r="G20" s="133"/>
      <c r="H20" s="133"/>
      <c r="I20" s="133"/>
      <c r="J20" s="133"/>
      <c r="K20" s="133"/>
      <c r="L20" s="133"/>
      <c r="M20" s="133">
        <f>C20+D20+E20+F20-G20-H20-I20-J20-K20+L20</f>
        <v>19923.36</v>
      </c>
    </row>
    <row r="21" spans="1:13" ht="15" customHeight="1">
      <c r="A21" s="114" t="s">
        <v>238</v>
      </c>
      <c r="B21" s="115" t="s">
        <v>233</v>
      </c>
      <c r="C21" s="133"/>
      <c r="D21" s="133">
        <v>0</v>
      </c>
      <c r="E21" s="133"/>
      <c r="F21" s="133"/>
      <c r="G21" s="133"/>
      <c r="H21" s="133"/>
      <c r="I21" s="133"/>
      <c r="J21" s="133"/>
      <c r="K21" s="133"/>
      <c r="L21" s="133"/>
      <c r="M21" s="133">
        <f>C21+D21+E21+F21-G21-H21-I21-J21-K21+L21</f>
        <v>0</v>
      </c>
    </row>
    <row r="22" spans="1:13" ht="15" customHeight="1">
      <c r="A22" s="106" t="s">
        <v>212</v>
      </c>
      <c r="B22" s="112" t="s">
        <v>239</v>
      </c>
      <c r="C22" s="133">
        <f aca="true" t="shared" si="3" ref="C22:L22">C23+C24</f>
        <v>4620</v>
      </c>
      <c r="D22" s="134">
        <f t="shared" si="3"/>
        <v>0</v>
      </c>
      <c r="E22" s="133"/>
      <c r="F22" s="133">
        <f t="shared" si="3"/>
        <v>0</v>
      </c>
      <c r="G22" s="133">
        <f t="shared" si="3"/>
        <v>0</v>
      </c>
      <c r="H22" s="133">
        <f t="shared" si="3"/>
        <v>0</v>
      </c>
      <c r="I22" s="133"/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>SUM(M24+M23)</f>
        <v>3404.01</v>
      </c>
    </row>
    <row r="23" spans="1:13" ht="15" customHeight="1">
      <c r="A23" s="114" t="s">
        <v>240</v>
      </c>
      <c r="B23" s="115" t="s">
        <v>232</v>
      </c>
      <c r="C23" s="133">
        <v>1578.43</v>
      </c>
      <c r="D23" s="133">
        <v>0</v>
      </c>
      <c r="E23" s="133">
        <v>0</v>
      </c>
      <c r="F23" s="133">
        <v>0</v>
      </c>
      <c r="G23" s="133"/>
      <c r="H23" s="133"/>
      <c r="I23" s="133">
        <v>298.89</v>
      </c>
      <c r="J23" s="133"/>
      <c r="K23" s="133"/>
      <c r="L23" s="133"/>
      <c r="M23" s="133">
        <f>SUM(C23+D23-I23)</f>
        <v>1279.54</v>
      </c>
    </row>
    <row r="24" spans="1:13" ht="15" customHeight="1">
      <c r="A24" s="114" t="s">
        <v>241</v>
      </c>
      <c r="B24" s="115" t="s">
        <v>233</v>
      </c>
      <c r="C24" s="113">
        <v>3041.57</v>
      </c>
      <c r="D24" s="113">
        <v>0</v>
      </c>
      <c r="E24" s="113">
        <v>0</v>
      </c>
      <c r="F24" s="113"/>
      <c r="G24" s="113"/>
      <c r="H24" s="113"/>
      <c r="I24" s="113">
        <v>917.1</v>
      </c>
      <c r="J24" s="113"/>
      <c r="K24" s="113"/>
      <c r="L24" s="113"/>
      <c r="M24" s="113">
        <f>C24+D24+E24+F24-G24-H24-I24-J24-K24+L24</f>
        <v>2124.4700000000003</v>
      </c>
    </row>
    <row r="25" spans="1:13" ht="15" customHeight="1">
      <c r="A25" s="106" t="s">
        <v>213</v>
      </c>
      <c r="B25" s="112" t="s">
        <v>242</v>
      </c>
      <c r="C25" s="113">
        <f>C13+C16+C19+C22</f>
        <v>200454.63</v>
      </c>
      <c r="D25" s="113">
        <f aca="true" t="shared" si="4" ref="D25:M25">D13+D16+D19+D22</f>
        <v>895073.08</v>
      </c>
      <c r="E25" s="113">
        <f>SUM(E13+E16+E19+E22)</f>
        <v>0</v>
      </c>
      <c r="F25" s="113">
        <f>SUM(F13+F16+F19+F22)</f>
        <v>0</v>
      </c>
      <c r="G25" s="113">
        <f t="shared" si="4"/>
        <v>0</v>
      </c>
      <c r="H25" s="113">
        <f t="shared" si="4"/>
        <v>0</v>
      </c>
      <c r="I25" s="113">
        <f t="shared" si="4"/>
        <v>909460.48</v>
      </c>
      <c r="J25" s="113">
        <f t="shared" si="4"/>
        <v>0</v>
      </c>
      <c r="K25" s="113">
        <f t="shared" si="4"/>
        <v>0</v>
      </c>
      <c r="L25" s="113">
        <f t="shared" si="4"/>
        <v>0</v>
      </c>
      <c r="M25" s="113">
        <f t="shared" si="4"/>
        <v>184851.24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.29" bottom="0.18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60"/>
  <sheetViews>
    <sheetView workbookViewId="0" topLeftCell="A41">
      <selection activeCell="H29" sqref="H29"/>
    </sheetView>
  </sheetViews>
  <sheetFormatPr defaultColWidth="9.140625" defaultRowHeight="12.75"/>
  <cols>
    <col min="1" max="1" width="8.00390625" style="85" customWidth="1"/>
    <col min="2" max="2" width="1.57421875" style="85" hidden="1" customWidth="1"/>
    <col min="3" max="3" width="30.140625" style="85" customWidth="1"/>
    <col min="4" max="4" width="18.28125" style="85" customWidth="1"/>
    <col min="5" max="5" width="0" style="85" hidden="1" customWidth="1"/>
    <col min="6" max="6" width="11.7109375" style="85" customWidth="1"/>
    <col min="7" max="9" width="13.140625" style="85" customWidth="1"/>
    <col min="10" max="16384" width="9.140625" style="85" customWidth="1"/>
  </cols>
  <sheetData>
    <row r="1" spans="4:9" ht="15.75">
      <c r="D1" s="88"/>
      <c r="G1" s="125" t="s">
        <v>129</v>
      </c>
      <c r="H1" s="125"/>
      <c r="I1" s="125"/>
    </row>
    <row r="2" spans="7:9" ht="12.75">
      <c r="G2" s="125" t="s">
        <v>113</v>
      </c>
      <c r="H2" s="125"/>
      <c r="I2" s="125"/>
    </row>
    <row r="4" spans="1:9" ht="12.75">
      <c r="A4" s="158" t="s">
        <v>130</v>
      </c>
      <c r="B4" s="159"/>
      <c r="C4" s="159"/>
      <c r="D4" s="159"/>
      <c r="E4" s="159"/>
      <c r="F4" s="159"/>
      <c r="G4" s="159"/>
      <c r="H4" s="159"/>
      <c r="I4" s="159"/>
    </row>
    <row r="5" spans="1:9" ht="12.75">
      <c r="A5" s="160" t="s">
        <v>131</v>
      </c>
      <c r="B5" s="159"/>
      <c r="C5" s="159"/>
      <c r="D5" s="159"/>
      <c r="E5" s="159"/>
      <c r="F5" s="159"/>
      <c r="G5" s="159"/>
      <c r="H5" s="159"/>
      <c r="I5" s="159"/>
    </row>
    <row r="6" spans="1:9" ht="21" customHeight="1">
      <c r="A6" s="161" t="s">
        <v>249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62" t="s">
        <v>109</v>
      </c>
      <c r="B7" s="163"/>
      <c r="C7" s="163"/>
      <c r="D7" s="163"/>
      <c r="E7" s="163"/>
      <c r="F7" s="163"/>
      <c r="G7" s="163"/>
      <c r="H7" s="163"/>
      <c r="I7" s="163"/>
    </row>
    <row r="8" spans="1:9" ht="21" customHeight="1">
      <c r="A8" s="161" t="s">
        <v>253</v>
      </c>
      <c r="B8" s="161"/>
      <c r="C8" s="161"/>
      <c r="D8" s="161"/>
      <c r="E8" s="161"/>
      <c r="F8" s="161"/>
      <c r="G8" s="161"/>
      <c r="H8" s="161"/>
      <c r="I8" s="161"/>
    </row>
    <row r="9" spans="1:9" ht="12.75">
      <c r="A9" s="162" t="s">
        <v>132</v>
      </c>
      <c r="B9" s="163"/>
      <c r="C9" s="163"/>
      <c r="D9" s="163"/>
      <c r="E9" s="163"/>
      <c r="F9" s="163"/>
      <c r="G9" s="163"/>
      <c r="H9" s="163"/>
      <c r="I9" s="163"/>
    </row>
    <row r="10" spans="1:9" ht="12.75">
      <c r="A10" s="162" t="s">
        <v>133</v>
      </c>
      <c r="B10" s="159"/>
      <c r="C10" s="159"/>
      <c r="D10" s="159"/>
      <c r="E10" s="159"/>
      <c r="F10" s="159"/>
      <c r="G10" s="159"/>
      <c r="H10" s="159"/>
      <c r="I10" s="159"/>
    </row>
    <row r="11" spans="1:9" ht="15">
      <c r="A11" s="164"/>
      <c r="B11" s="165"/>
      <c r="C11" s="165"/>
      <c r="D11" s="165"/>
      <c r="E11" s="165"/>
      <c r="F11" s="165"/>
      <c r="G11" s="165"/>
      <c r="H11" s="165"/>
      <c r="I11" s="165"/>
    </row>
    <row r="12" spans="1:9" ht="15">
      <c r="A12" s="166" t="s">
        <v>134</v>
      </c>
      <c r="B12" s="167"/>
      <c r="C12" s="167"/>
      <c r="D12" s="167"/>
      <c r="E12" s="167"/>
      <c r="F12" s="167"/>
      <c r="G12" s="167"/>
      <c r="H12" s="167"/>
      <c r="I12" s="167"/>
    </row>
    <row r="13" spans="1:9" ht="15">
      <c r="A13" s="168"/>
      <c r="B13" s="165"/>
      <c r="C13" s="165"/>
      <c r="D13" s="165"/>
      <c r="E13" s="165"/>
      <c r="F13" s="165"/>
      <c r="G13" s="165"/>
      <c r="H13" s="165"/>
      <c r="I13" s="165"/>
    </row>
    <row r="14" spans="1:9" ht="15">
      <c r="A14" s="166" t="s">
        <v>258</v>
      </c>
      <c r="B14" s="167"/>
      <c r="C14" s="167"/>
      <c r="D14" s="167"/>
      <c r="E14" s="167"/>
      <c r="F14" s="167"/>
      <c r="G14" s="167"/>
      <c r="H14" s="167"/>
      <c r="I14" s="167"/>
    </row>
    <row r="15" spans="1:9" ht="9.75" customHeight="1">
      <c r="A15" s="90"/>
      <c r="B15" s="91"/>
      <c r="C15" s="91"/>
      <c r="D15" s="91"/>
      <c r="E15" s="91"/>
      <c r="F15" s="91"/>
      <c r="G15" s="91"/>
      <c r="H15" s="91"/>
      <c r="I15" s="91"/>
    </row>
    <row r="16" spans="1:9" ht="15">
      <c r="A16" s="168" t="s">
        <v>259</v>
      </c>
      <c r="B16" s="165"/>
      <c r="C16" s="165"/>
      <c r="D16" s="165"/>
      <c r="E16" s="165"/>
      <c r="F16" s="165"/>
      <c r="G16" s="165"/>
      <c r="H16" s="165"/>
      <c r="I16" s="165"/>
    </row>
    <row r="17" spans="1:9" ht="15">
      <c r="A17" s="168" t="s">
        <v>1</v>
      </c>
      <c r="B17" s="165"/>
      <c r="C17" s="165"/>
      <c r="D17" s="165"/>
      <c r="E17" s="165"/>
      <c r="F17" s="165"/>
      <c r="G17" s="165"/>
      <c r="H17" s="165"/>
      <c r="I17" s="165"/>
    </row>
    <row r="18" spans="1:9" s="91" customFormat="1" ht="15">
      <c r="A18" s="169" t="s">
        <v>135</v>
      </c>
      <c r="B18" s="165"/>
      <c r="C18" s="165"/>
      <c r="D18" s="165"/>
      <c r="E18" s="165"/>
      <c r="F18" s="165"/>
      <c r="G18" s="165"/>
      <c r="H18" s="165"/>
      <c r="I18" s="165"/>
    </row>
    <row r="19" spans="1:9" s="93" customFormat="1" ht="49.5" customHeight="1">
      <c r="A19" s="170" t="s">
        <v>2</v>
      </c>
      <c r="B19" s="170"/>
      <c r="C19" s="170" t="s">
        <v>3</v>
      </c>
      <c r="D19" s="171"/>
      <c r="E19" s="171"/>
      <c r="F19" s="171"/>
      <c r="G19" s="92" t="s">
        <v>136</v>
      </c>
      <c r="H19" s="92" t="s">
        <v>137</v>
      </c>
      <c r="I19" s="92" t="s">
        <v>138</v>
      </c>
    </row>
    <row r="20" spans="1:9" ht="15.75">
      <c r="A20" s="94" t="s">
        <v>7</v>
      </c>
      <c r="B20" s="95" t="s">
        <v>139</v>
      </c>
      <c r="C20" s="172" t="s">
        <v>139</v>
      </c>
      <c r="D20" s="173"/>
      <c r="E20" s="173"/>
      <c r="F20" s="173"/>
      <c r="G20" s="95"/>
      <c r="H20" s="95">
        <f>H21+H26+H27</f>
        <v>930964.97</v>
      </c>
      <c r="I20" s="94">
        <f>SUM(I27+I21)</f>
        <v>988536</v>
      </c>
    </row>
    <row r="21" spans="1:9" ht="15.75">
      <c r="A21" s="97" t="s">
        <v>9</v>
      </c>
      <c r="B21" s="98" t="s">
        <v>140</v>
      </c>
      <c r="C21" s="174" t="s">
        <v>140</v>
      </c>
      <c r="D21" s="174"/>
      <c r="E21" s="174"/>
      <c r="F21" s="174"/>
      <c r="G21" s="98"/>
      <c r="H21" s="95">
        <f>SUM(H22:H25)</f>
        <v>920890.96</v>
      </c>
      <c r="I21" s="94">
        <f>SUM(I25+I24+I23+I22)</f>
        <v>978320</v>
      </c>
    </row>
    <row r="22" spans="1:9" ht="15.75">
      <c r="A22" s="97" t="s">
        <v>141</v>
      </c>
      <c r="B22" s="98" t="s">
        <v>60</v>
      </c>
      <c r="C22" s="174" t="s">
        <v>60</v>
      </c>
      <c r="D22" s="174"/>
      <c r="E22" s="174"/>
      <c r="F22" s="174"/>
      <c r="G22" s="98"/>
      <c r="H22" s="139">
        <v>624824.34</v>
      </c>
      <c r="I22" s="94">
        <v>676634</v>
      </c>
    </row>
    <row r="23" spans="1:9" ht="15.75">
      <c r="A23" s="97" t="s">
        <v>142</v>
      </c>
      <c r="B23" s="100" t="s">
        <v>143</v>
      </c>
      <c r="C23" s="175" t="s">
        <v>143</v>
      </c>
      <c r="D23" s="175"/>
      <c r="E23" s="175"/>
      <c r="F23" s="175"/>
      <c r="G23" s="100"/>
      <c r="H23" s="129">
        <v>293200.39</v>
      </c>
      <c r="I23" s="94">
        <v>292463</v>
      </c>
    </row>
    <row r="24" spans="1:9" ht="15.75">
      <c r="A24" s="97" t="s">
        <v>144</v>
      </c>
      <c r="B24" s="98" t="s">
        <v>145</v>
      </c>
      <c r="C24" s="175" t="s">
        <v>145</v>
      </c>
      <c r="D24" s="175"/>
      <c r="E24" s="175"/>
      <c r="F24" s="175"/>
      <c r="G24" s="98"/>
      <c r="H24" s="95">
        <v>1650.24</v>
      </c>
      <c r="I24" s="94">
        <v>7281</v>
      </c>
    </row>
    <row r="25" spans="1:9" ht="15.75">
      <c r="A25" s="97" t="s">
        <v>146</v>
      </c>
      <c r="B25" s="100" t="s">
        <v>147</v>
      </c>
      <c r="C25" s="175" t="s">
        <v>147</v>
      </c>
      <c r="D25" s="175"/>
      <c r="E25" s="175"/>
      <c r="F25" s="175"/>
      <c r="G25" s="100"/>
      <c r="H25" s="95">
        <v>1215.99</v>
      </c>
      <c r="I25" s="94">
        <v>1942</v>
      </c>
    </row>
    <row r="26" spans="1:9" ht="15.75">
      <c r="A26" s="97" t="s">
        <v>16</v>
      </c>
      <c r="B26" s="98" t="s">
        <v>148</v>
      </c>
      <c r="C26" s="175" t="s">
        <v>148</v>
      </c>
      <c r="D26" s="175"/>
      <c r="E26" s="175"/>
      <c r="F26" s="175"/>
      <c r="G26" s="98"/>
      <c r="H26" s="95"/>
      <c r="I26" s="94"/>
    </row>
    <row r="27" spans="1:9" ht="15.75">
      <c r="A27" s="97" t="s">
        <v>36</v>
      </c>
      <c r="B27" s="98" t="s">
        <v>149</v>
      </c>
      <c r="C27" s="175" t="s">
        <v>149</v>
      </c>
      <c r="D27" s="175"/>
      <c r="E27" s="175"/>
      <c r="F27" s="175"/>
      <c r="G27" s="98"/>
      <c r="H27" s="95">
        <f>SUM(H28:H29)</f>
        <v>10074.01</v>
      </c>
      <c r="I27" s="94">
        <f>SUM(I28:I29)</f>
        <v>10216</v>
      </c>
    </row>
    <row r="28" spans="1:9" ht="15.75">
      <c r="A28" s="97" t="s">
        <v>150</v>
      </c>
      <c r="B28" s="100" t="s">
        <v>151</v>
      </c>
      <c r="C28" s="175" t="s">
        <v>151</v>
      </c>
      <c r="D28" s="175"/>
      <c r="E28" s="175"/>
      <c r="F28" s="175"/>
      <c r="G28" s="100"/>
      <c r="H28" s="95">
        <v>10074.01</v>
      </c>
      <c r="I28" s="94">
        <v>10216</v>
      </c>
    </row>
    <row r="29" spans="1:9" ht="15.75">
      <c r="A29" s="97" t="s">
        <v>152</v>
      </c>
      <c r="B29" s="100" t="s">
        <v>153</v>
      </c>
      <c r="C29" s="175" t="s">
        <v>153</v>
      </c>
      <c r="D29" s="175"/>
      <c r="E29" s="175"/>
      <c r="F29" s="175"/>
      <c r="G29" s="100"/>
      <c r="H29" s="95"/>
      <c r="I29" s="94"/>
    </row>
    <row r="30" spans="1:9" ht="15.75">
      <c r="A30" s="94" t="s">
        <v>46</v>
      </c>
      <c r="B30" s="95" t="s">
        <v>154</v>
      </c>
      <c r="C30" s="172" t="s">
        <v>154</v>
      </c>
      <c r="D30" s="172"/>
      <c r="E30" s="172"/>
      <c r="F30" s="172"/>
      <c r="G30" s="95">
        <v>48</v>
      </c>
      <c r="H30" s="95">
        <f>SUM(H31:H44)</f>
        <v>-929949.4</v>
      </c>
      <c r="I30" s="94">
        <f>SUM(I31:I44)</f>
        <v>-984690</v>
      </c>
    </row>
    <row r="31" spans="1:9" ht="15.75">
      <c r="A31" s="97" t="s">
        <v>9</v>
      </c>
      <c r="B31" s="98" t="s">
        <v>155</v>
      </c>
      <c r="C31" s="175" t="s">
        <v>156</v>
      </c>
      <c r="D31" s="176"/>
      <c r="E31" s="176"/>
      <c r="F31" s="176"/>
      <c r="G31" s="98"/>
      <c r="H31" s="130">
        <v>-733728.76</v>
      </c>
      <c r="I31" s="94">
        <v>-811899</v>
      </c>
    </row>
    <row r="32" spans="1:9" ht="15.75">
      <c r="A32" s="97" t="s">
        <v>16</v>
      </c>
      <c r="B32" s="98" t="s">
        <v>157</v>
      </c>
      <c r="C32" s="175" t="s">
        <v>158</v>
      </c>
      <c r="D32" s="176"/>
      <c r="E32" s="176"/>
      <c r="F32" s="176"/>
      <c r="G32" s="98"/>
      <c r="H32" s="130">
        <v>-13486.8</v>
      </c>
      <c r="I32" s="94">
        <v>-12861</v>
      </c>
    </row>
    <row r="33" spans="1:9" ht="15.75">
      <c r="A33" s="97" t="s">
        <v>36</v>
      </c>
      <c r="B33" s="98" t="s">
        <v>159</v>
      </c>
      <c r="C33" s="175" t="s">
        <v>160</v>
      </c>
      <c r="D33" s="176"/>
      <c r="E33" s="176"/>
      <c r="F33" s="176"/>
      <c r="G33" s="98"/>
      <c r="H33" s="131">
        <v>-88515.25</v>
      </c>
      <c r="I33" s="97">
        <v>-64176</v>
      </c>
    </row>
    <row r="34" spans="1:9" ht="15.75">
      <c r="A34" s="97" t="s">
        <v>44</v>
      </c>
      <c r="B34" s="98" t="s">
        <v>161</v>
      </c>
      <c r="C34" s="174" t="s">
        <v>162</v>
      </c>
      <c r="D34" s="176"/>
      <c r="E34" s="176"/>
      <c r="F34" s="176"/>
      <c r="G34" s="98"/>
      <c r="H34" s="131">
        <v>0</v>
      </c>
      <c r="I34" s="97">
        <v>0</v>
      </c>
    </row>
    <row r="35" spans="1:9" ht="15.75">
      <c r="A35" s="97" t="s">
        <v>55</v>
      </c>
      <c r="B35" s="98" t="s">
        <v>163</v>
      </c>
      <c r="C35" s="174" t="s">
        <v>164</v>
      </c>
      <c r="D35" s="176"/>
      <c r="E35" s="176"/>
      <c r="F35" s="176"/>
      <c r="G35" s="98"/>
      <c r="H35" s="131">
        <v>-34082.54</v>
      </c>
      <c r="I35" s="97">
        <v>-94</v>
      </c>
    </row>
    <row r="36" spans="1:9" ht="15.75">
      <c r="A36" s="97" t="s">
        <v>165</v>
      </c>
      <c r="B36" s="98" t="s">
        <v>166</v>
      </c>
      <c r="C36" s="174" t="s">
        <v>167</v>
      </c>
      <c r="D36" s="176"/>
      <c r="E36" s="176"/>
      <c r="F36" s="176"/>
      <c r="G36" s="98"/>
      <c r="H36" s="131">
        <v>-2367</v>
      </c>
      <c r="I36" s="97">
        <v>-1546</v>
      </c>
    </row>
    <row r="37" spans="1:9" ht="15.75">
      <c r="A37" s="97" t="s">
        <v>168</v>
      </c>
      <c r="B37" s="98" t="s">
        <v>169</v>
      </c>
      <c r="C37" s="174" t="s">
        <v>170</v>
      </c>
      <c r="D37" s="176"/>
      <c r="E37" s="176"/>
      <c r="F37" s="176"/>
      <c r="G37" s="98"/>
      <c r="H37" s="131">
        <v>0</v>
      </c>
      <c r="I37" s="100">
        <v>-944</v>
      </c>
    </row>
    <row r="38" spans="1:9" ht="15.75">
      <c r="A38" s="97" t="s">
        <v>171</v>
      </c>
      <c r="B38" s="98" t="s">
        <v>172</v>
      </c>
      <c r="C38" s="175" t="s">
        <v>172</v>
      </c>
      <c r="D38" s="176"/>
      <c r="E38" s="176"/>
      <c r="F38" s="176"/>
      <c r="G38" s="98"/>
      <c r="H38" s="100"/>
      <c r="I38" s="100"/>
    </row>
    <row r="39" spans="1:9" ht="15.75">
      <c r="A39" s="97" t="s">
        <v>173</v>
      </c>
      <c r="B39" s="98" t="s">
        <v>174</v>
      </c>
      <c r="C39" s="174" t="s">
        <v>174</v>
      </c>
      <c r="D39" s="176"/>
      <c r="E39" s="176"/>
      <c r="F39" s="176"/>
      <c r="G39" s="98"/>
      <c r="H39" s="131">
        <v>-2879.34</v>
      </c>
      <c r="I39" s="100">
        <v>-323</v>
      </c>
    </row>
    <row r="40" spans="1:9" ht="15.75" customHeight="1">
      <c r="A40" s="97" t="s">
        <v>175</v>
      </c>
      <c r="B40" s="98" t="s">
        <v>176</v>
      </c>
      <c r="C40" s="175" t="s">
        <v>177</v>
      </c>
      <c r="D40" s="171"/>
      <c r="E40" s="171"/>
      <c r="F40" s="171"/>
      <c r="G40" s="98"/>
      <c r="H40" s="131">
        <v>-39278.13</v>
      </c>
      <c r="I40" s="100">
        <v>0</v>
      </c>
    </row>
    <row r="41" spans="1:9" ht="15.75" customHeight="1">
      <c r="A41" s="97" t="s">
        <v>178</v>
      </c>
      <c r="B41" s="98" t="s">
        <v>179</v>
      </c>
      <c r="C41" s="175" t="s">
        <v>180</v>
      </c>
      <c r="D41" s="176"/>
      <c r="E41" s="176"/>
      <c r="F41" s="176"/>
      <c r="G41" s="98"/>
      <c r="H41" s="100">
        <v>0</v>
      </c>
      <c r="I41" s="100"/>
    </row>
    <row r="42" spans="1:9" ht="15.75">
      <c r="A42" s="97" t="s">
        <v>181</v>
      </c>
      <c r="B42" s="98" t="s">
        <v>182</v>
      </c>
      <c r="C42" s="175" t="s">
        <v>183</v>
      </c>
      <c r="D42" s="176"/>
      <c r="E42" s="176"/>
      <c r="F42" s="176"/>
      <c r="G42" s="98"/>
      <c r="H42" s="100"/>
      <c r="I42" s="100">
        <v>-28161</v>
      </c>
    </row>
    <row r="43" spans="1:9" ht="15.75">
      <c r="A43" s="97" t="s">
        <v>184</v>
      </c>
      <c r="B43" s="98" t="s">
        <v>185</v>
      </c>
      <c r="C43" s="175" t="s">
        <v>186</v>
      </c>
      <c r="D43" s="176"/>
      <c r="E43" s="176"/>
      <c r="F43" s="176"/>
      <c r="G43" s="98"/>
      <c r="H43" s="128">
        <v>-11385.38</v>
      </c>
      <c r="I43" s="100">
        <v>-62268</v>
      </c>
    </row>
    <row r="44" spans="1:9" ht="15.75">
      <c r="A44" s="97" t="s">
        <v>187</v>
      </c>
      <c r="B44" s="98" t="s">
        <v>188</v>
      </c>
      <c r="C44" s="146" t="s">
        <v>189</v>
      </c>
      <c r="D44" s="147"/>
      <c r="E44" s="147"/>
      <c r="F44" s="148"/>
      <c r="G44" s="98"/>
      <c r="H44" s="132">
        <v>-4226.2</v>
      </c>
      <c r="I44" s="101">
        <v>-2418</v>
      </c>
    </row>
    <row r="45" spans="1:9" ht="15.75">
      <c r="A45" s="95" t="s">
        <v>48</v>
      </c>
      <c r="B45" s="99" t="s">
        <v>190</v>
      </c>
      <c r="C45" s="149" t="s">
        <v>190</v>
      </c>
      <c r="D45" s="150"/>
      <c r="E45" s="150"/>
      <c r="F45" s="151"/>
      <c r="G45" s="99"/>
      <c r="H45" s="96">
        <f>SUM(H53)</f>
        <v>1015.5699999999488</v>
      </c>
      <c r="I45" s="96">
        <v>-2875</v>
      </c>
    </row>
    <row r="46" spans="1:9" ht="15.75">
      <c r="A46" s="95" t="s">
        <v>58</v>
      </c>
      <c r="B46" s="95" t="s">
        <v>191</v>
      </c>
      <c r="C46" s="152" t="s">
        <v>191</v>
      </c>
      <c r="D46" s="150"/>
      <c r="E46" s="150"/>
      <c r="F46" s="151"/>
      <c r="G46" s="96"/>
      <c r="H46" s="96">
        <f>H47-H48-H49</f>
        <v>0</v>
      </c>
      <c r="I46" s="96"/>
    </row>
    <row r="47" spans="1:9" ht="15.75">
      <c r="A47" s="100" t="s">
        <v>102</v>
      </c>
      <c r="B47" s="98" t="s">
        <v>192</v>
      </c>
      <c r="C47" s="146" t="s">
        <v>193</v>
      </c>
      <c r="D47" s="147"/>
      <c r="E47" s="147"/>
      <c r="F47" s="148"/>
      <c r="G47" s="95">
        <v>49</v>
      </c>
      <c r="H47" s="101">
        <v>0</v>
      </c>
      <c r="I47" s="101"/>
    </row>
    <row r="48" spans="1:9" ht="15.75">
      <c r="A48" s="100" t="s">
        <v>16</v>
      </c>
      <c r="B48" s="98" t="s">
        <v>194</v>
      </c>
      <c r="C48" s="146" t="s">
        <v>194</v>
      </c>
      <c r="D48" s="147"/>
      <c r="E48" s="147"/>
      <c r="F48" s="148"/>
      <c r="G48" s="95">
        <v>50</v>
      </c>
      <c r="H48" s="101">
        <v>0</v>
      </c>
      <c r="I48" s="101"/>
    </row>
    <row r="49" spans="1:9" ht="15.75">
      <c r="A49" s="100" t="s">
        <v>195</v>
      </c>
      <c r="B49" s="98" t="s">
        <v>196</v>
      </c>
      <c r="C49" s="146" t="s">
        <v>197</v>
      </c>
      <c r="D49" s="147"/>
      <c r="E49" s="147"/>
      <c r="F49" s="148"/>
      <c r="G49" s="95">
        <v>51</v>
      </c>
      <c r="H49" s="101">
        <v>0</v>
      </c>
      <c r="I49" s="101"/>
    </row>
    <row r="50" spans="1:9" ht="15.75">
      <c r="A50" s="95" t="s">
        <v>63</v>
      </c>
      <c r="B50" s="99" t="s">
        <v>198</v>
      </c>
      <c r="C50" s="149" t="s">
        <v>198</v>
      </c>
      <c r="D50" s="150"/>
      <c r="E50" s="150"/>
      <c r="F50" s="151"/>
      <c r="G50" s="96">
        <v>52</v>
      </c>
      <c r="H50" s="96">
        <v>0</v>
      </c>
      <c r="I50" s="96"/>
    </row>
    <row r="51" spans="1:9" ht="30" customHeight="1">
      <c r="A51" s="95" t="s">
        <v>75</v>
      </c>
      <c r="B51" s="99" t="s">
        <v>199</v>
      </c>
      <c r="C51" s="153" t="s">
        <v>199</v>
      </c>
      <c r="D51" s="140"/>
      <c r="E51" s="140"/>
      <c r="F51" s="141"/>
      <c r="G51" s="96"/>
      <c r="H51" s="96"/>
      <c r="I51" s="96"/>
    </row>
    <row r="52" spans="1:9" ht="15.75">
      <c r="A52" s="95" t="s">
        <v>87</v>
      </c>
      <c r="B52" s="99" t="s">
        <v>200</v>
      </c>
      <c r="C52" s="149" t="s">
        <v>200</v>
      </c>
      <c r="D52" s="150"/>
      <c r="E52" s="150"/>
      <c r="F52" s="151"/>
      <c r="G52" s="96"/>
      <c r="H52" s="96"/>
      <c r="I52" s="96">
        <v>0</v>
      </c>
    </row>
    <row r="53" spans="1:9" ht="30" customHeight="1">
      <c r="A53" s="95" t="s">
        <v>201</v>
      </c>
      <c r="B53" s="95" t="s">
        <v>202</v>
      </c>
      <c r="C53" s="142" t="s">
        <v>202</v>
      </c>
      <c r="D53" s="140"/>
      <c r="E53" s="140"/>
      <c r="F53" s="141"/>
      <c r="G53" s="96"/>
      <c r="H53" s="96">
        <f>SUM(H20+H30)</f>
        <v>1015.5699999999488</v>
      </c>
      <c r="I53" s="96">
        <v>-2875</v>
      </c>
    </row>
    <row r="54" spans="1:9" ht="15.75">
      <c r="A54" s="95" t="s">
        <v>9</v>
      </c>
      <c r="B54" s="95" t="s">
        <v>203</v>
      </c>
      <c r="C54" s="152" t="s">
        <v>203</v>
      </c>
      <c r="D54" s="150"/>
      <c r="E54" s="150"/>
      <c r="F54" s="151"/>
      <c r="G54" s="96"/>
      <c r="H54" s="96"/>
      <c r="I54" s="96"/>
    </row>
    <row r="55" spans="1:9" ht="15.75">
      <c r="A55" s="95" t="s">
        <v>204</v>
      </c>
      <c r="B55" s="99" t="s">
        <v>205</v>
      </c>
      <c r="C55" s="149" t="s">
        <v>205</v>
      </c>
      <c r="D55" s="150"/>
      <c r="E55" s="150"/>
      <c r="F55" s="151"/>
      <c r="G55" s="96"/>
      <c r="H55" s="96"/>
      <c r="I55" s="96"/>
    </row>
    <row r="56" spans="1:9" ht="15.75">
      <c r="A56" s="100" t="s">
        <v>9</v>
      </c>
      <c r="B56" s="98" t="s">
        <v>206</v>
      </c>
      <c r="C56" s="146" t="s">
        <v>206</v>
      </c>
      <c r="D56" s="147"/>
      <c r="E56" s="147"/>
      <c r="F56" s="148"/>
      <c r="G56" s="101"/>
      <c r="H56" s="101"/>
      <c r="I56" s="101"/>
    </row>
    <row r="57" spans="1:9" ht="15.75">
      <c r="A57" s="100" t="s">
        <v>16</v>
      </c>
      <c r="B57" s="98" t="s">
        <v>207</v>
      </c>
      <c r="C57" s="146" t="s">
        <v>207</v>
      </c>
      <c r="D57" s="147"/>
      <c r="E57" s="147"/>
      <c r="F57" s="148"/>
      <c r="G57" s="101"/>
      <c r="H57" s="101"/>
      <c r="I57" s="101"/>
    </row>
    <row r="58" spans="1:9" ht="12.75">
      <c r="A58" s="102"/>
      <c r="B58" s="102"/>
      <c r="C58" s="102"/>
      <c r="D58" s="102"/>
      <c r="G58" s="103"/>
      <c r="H58" s="103"/>
      <c r="I58" s="103"/>
    </row>
    <row r="59" spans="1:9" ht="15.75" customHeight="1">
      <c r="A59" s="177" t="s">
        <v>252</v>
      </c>
      <c r="B59" s="177"/>
      <c r="C59" s="177"/>
      <c r="D59" s="119"/>
      <c r="E59" s="119"/>
      <c r="F59" s="127"/>
      <c r="G59" s="127"/>
      <c r="H59" s="145" t="s">
        <v>251</v>
      </c>
      <c r="I59" s="145"/>
    </row>
    <row r="60" spans="1:9" s="91" customFormat="1" ht="34.5" customHeight="1">
      <c r="A60" s="143" t="s">
        <v>208</v>
      </c>
      <c r="B60" s="143"/>
      <c r="C60" s="143"/>
      <c r="D60" s="143"/>
      <c r="E60" s="143"/>
      <c r="F60" s="143"/>
      <c r="G60" s="143"/>
      <c r="H60" s="144" t="s">
        <v>112</v>
      </c>
      <c r="I60" s="144"/>
    </row>
  </sheetData>
  <mergeCells count="58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A60:G60"/>
    <mergeCell ref="H60:I60"/>
    <mergeCell ref="C56:F56"/>
    <mergeCell ref="C57:F57"/>
    <mergeCell ref="H59:I59"/>
    <mergeCell ref="A59:C59"/>
  </mergeCells>
  <printOptions/>
  <pageMargins left="0.59" right="0.75" top="0.18" bottom="0.2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121"/>
  <sheetViews>
    <sheetView showGridLines="0" zoomScaleSheetLayoutView="100" workbookViewId="0" topLeftCell="A4">
      <selection activeCell="F92" sqref="F9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5.42187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4"/>
      <c r="C1" s="44"/>
      <c r="D1" s="44"/>
      <c r="E1" s="78"/>
      <c r="F1" s="77"/>
      <c r="G1" s="77"/>
    </row>
    <row r="2" spans="4:7" ht="12.75">
      <c r="D2" s="126"/>
      <c r="E2" s="178" t="s">
        <v>93</v>
      </c>
      <c r="F2" s="179"/>
      <c r="G2" s="179"/>
    </row>
    <row r="3" spans="4:7" ht="12.75">
      <c r="D3" s="126"/>
      <c r="E3" s="180" t="s">
        <v>113</v>
      </c>
      <c r="F3" s="159"/>
      <c r="G3" s="159"/>
    </row>
    <row r="5" spans="1:7" ht="12.75">
      <c r="A5" s="181" t="s">
        <v>92</v>
      </c>
      <c r="B5" s="182"/>
      <c r="C5" s="182"/>
      <c r="D5" s="182"/>
      <c r="E5" s="182"/>
      <c r="F5" s="183"/>
      <c r="G5" s="183"/>
    </row>
    <row r="6" spans="1:7" ht="12.75">
      <c r="A6" s="159"/>
      <c r="B6" s="159"/>
      <c r="C6" s="159"/>
      <c r="D6" s="159"/>
      <c r="E6" s="159"/>
      <c r="F6" s="159"/>
      <c r="G6" s="159"/>
    </row>
    <row r="7" spans="1:7" ht="15.75" customHeight="1">
      <c r="A7" s="161" t="s">
        <v>249</v>
      </c>
      <c r="B7" s="161"/>
      <c r="C7" s="161"/>
      <c r="D7" s="161"/>
      <c r="E7" s="161"/>
      <c r="F7" s="161"/>
      <c r="G7" s="161"/>
    </row>
    <row r="8" spans="1:7" ht="12.75">
      <c r="A8" s="181" t="s">
        <v>246</v>
      </c>
      <c r="B8" s="182"/>
      <c r="C8" s="182"/>
      <c r="D8" s="182"/>
      <c r="E8" s="182"/>
      <c r="F8" s="183"/>
      <c r="G8" s="183"/>
    </row>
    <row r="9" spans="1:7" ht="12.75" customHeight="1">
      <c r="A9" s="187" t="s">
        <v>250</v>
      </c>
      <c r="B9" s="187"/>
      <c r="C9" s="187"/>
      <c r="D9" s="187"/>
      <c r="E9" s="187"/>
      <c r="F9" s="187"/>
      <c r="G9" s="187"/>
    </row>
    <row r="10" spans="1:7" ht="12.75">
      <c r="A10" s="190" t="s">
        <v>247</v>
      </c>
      <c r="B10" s="191"/>
      <c r="C10" s="191"/>
      <c r="D10" s="191"/>
      <c r="E10" s="191"/>
      <c r="F10" s="192"/>
      <c r="G10" s="192"/>
    </row>
    <row r="11" spans="1:7" ht="12.75">
      <c r="A11" s="192"/>
      <c r="B11" s="192"/>
      <c r="C11" s="192"/>
      <c r="D11" s="192"/>
      <c r="E11" s="192"/>
      <c r="F11" s="192"/>
      <c r="G11" s="192"/>
    </row>
    <row r="12" spans="1:5" ht="12.75">
      <c r="A12" s="188"/>
      <c r="B12" s="189"/>
      <c r="C12" s="189"/>
      <c r="D12" s="189"/>
      <c r="E12" s="189"/>
    </row>
    <row r="13" spans="1:7" ht="12.75">
      <c r="A13" s="193" t="s">
        <v>0</v>
      </c>
      <c r="B13" s="194"/>
      <c r="C13" s="194"/>
      <c r="D13" s="194"/>
      <c r="E13" s="194"/>
      <c r="F13" s="195"/>
      <c r="G13" s="195"/>
    </row>
    <row r="14" spans="1:7" ht="12.75">
      <c r="A14" s="193" t="s">
        <v>256</v>
      </c>
      <c r="B14" s="194"/>
      <c r="C14" s="194"/>
      <c r="D14" s="194"/>
      <c r="E14" s="194"/>
      <c r="F14" s="195"/>
      <c r="G14" s="195"/>
    </row>
    <row r="15" spans="1:7" ht="12.75">
      <c r="A15" s="8"/>
      <c r="B15" s="67"/>
      <c r="C15" s="67"/>
      <c r="D15" s="67"/>
      <c r="E15" s="67"/>
      <c r="F15" s="68"/>
      <c r="G15" s="68"/>
    </row>
    <row r="16" spans="1:7" ht="12.75">
      <c r="A16" s="196" t="s">
        <v>257</v>
      </c>
      <c r="B16" s="197"/>
      <c r="C16" s="197"/>
      <c r="D16" s="197"/>
      <c r="E16" s="197"/>
      <c r="F16" s="198"/>
      <c r="G16" s="198"/>
    </row>
    <row r="17" spans="1:7" ht="12.75">
      <c r="A17" s="196" t="s">
        <v>1</v>
      </c>
      <c r="B17" s="196"/>
      <c r="C17" s="196"/>
      <c r="D17" s="196"/>
      <c r="E17" s="196"/>
      <c r="F17" s="198"/>
      <c r="G17" s="198"/>
    </row>
    <row r="18" spans="1:7" ht="12.75" customHeight="1">
      <c r="A18" s="8"/>
      <c r="B18" s="9"/>
      <c r="C18" s="9"/>
      <c r="D18" s="199" t="s">
        <v>124</v>
      </c>
      <c r="E18" s="199"/>
      <c r="F18" s="199"/>
      <c r="G18" s="199"/>
    </row>
    <row r="19" spans="1:7" ht="67.5" customHeight="1">
      <c r="A19" s="3" t="s">
        <v>2</v>
      </c>
      <c r="B19" s="184" t="s">
        <v>3</v>
      </c>
      <c r="C19" s="185"/>
      <c r="D19" s="18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87">
        <f>F21+F27+F38+F39</f>
        <v>185248.34999999998</v>
      </c>
      <c r="G20" s="15">
        <f>SUM(G27+G21)</f>
        <v>196913.15000000002</v>
      </c>
    </row>
    <row r="21" spans="1:7" s="12" customFormat="1" ht="12.75" customHeight="1">
      <c r="A21" s="32" t="s">
        <v>9</v>
      </c>
      <c r="B21" s="36" t="s">
        <v>95</v>
      </c>
      <c r="C21" s="16"/>
      <c r="D21" s="17"/>
      <c r="E21" s="25">
        <v>40</v>
      </c>
      <c r="F21" s="15">
        <f>SUM(F22:F26)</f>
        <v>0</v>
      </c>
      <c r="G21" s="15">
        <f>SUM(G23)</f>
        <v>0</v>
      </c>
    </row>
    <row r="22" spans="1:7" s="12" customFormat="1" ht="12.75" customHeight="1">
      <c r="A22" s="25" t="s">
        <v>10</v>
      </c>
      <c r="B22" s="7"/>
      <c r="C22" s="45" t="s">
        <v>11</v>
      </c>
      <c r="D22" s="27"/>
      <c r="E22" s="120"/>
      <c r="F22" s="15"/>
      <c r="G22" s="15"/>
    </row>
    <row r="23" spans="1:7" s="12" customFormat="1" ht="12.75" customHeight="1">
      <c r="A23" s="25" t="s">
        <v>12</v>
      </c>
      <c r="B23" s="7"/>
      <c r="C23" s="45" t="s">
        <v>115</v>
      </c>
      <c r="D23" s="31"/>
      <c r="E23" s="121"/>
      <c r="F23" s="15"/>
      <c r="G23" s="15">
        <v>0</v>
      </c>
    </row>
    <row r="24" spans="1:7" s="12" customFormat="1" ht="12.75" customHeight="1">
      <c r="A24" s="25" t="s">
        <v>13</v>
      </c>
      <c r="B24" s="7"/>
      <c r="C24" s="45" t="s">
        <v>14</v>
      </c>
      <c r="D24" s="31"/>
      <c r="E24" s="121"/>
      <c r="F24" s="15">
        <v>0</v>
      </c>
      <c r="G24" s="15"/>
    </row>
    <row r="25" spans="1:7" s="12" customFormat="1" ht="12.75" customHeight="1">
      <c r="A25" s="25" t="s">
        <v>15</v>
      </c>
      <c r="B25" s="7"/>
      <c r="C25" s="45" t="s">
        <v>120</v>
      </c>
      <c r="D25" s="31"/>
      <c r="E25" s="32"/>
      <c r="F25" s="15"/>
      <c r="G25" s="15"/>
    </row>
    <row r="26" spans="1:7" s="12" customFormat="1" ht="12.75" customHeight="1">
      <c r="A26" s="81" t="s">
        <v>91</v>
      </c>
      <c r="B26" s="7"/>
      <c r="C26" s="26" t="s">
        <v>81</v>
      </c>
      <c r="D26" s="27"/>
      <c r="E26" s="32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2">
        <v>41</v>
      </c>
      <c r="F27" s="15">
        <f>SUM(F28:F37)</f>
        <v>185248.34999999998</v>
      </c>
      <c r="G27" s="15">
        <f>SUM(G28:G37)</f>
        <v>196913.15000000002</v>
      </c>
    </row>
    <row r="28" spans="1:7" s="12" customFormat="1" ht="12.75" customHeight="1">
      <c r="A28" s="25" t="s">
        <v>18</v>
      </c>
      <c r="B28" s="7"/>
      <c r="C28" s="45" t="s">
        <v>19</v>
      </c>
      <c r="D28" s="31"/>
      <c r="E28" s="121"/>
      <c r="F28" s="15"/>
      <c r="G28" s="15"/>
    </row>
    <row r="29" spans="1:7" s="12" customFormat="1" ht="12.75" customHeight="1">
      <c r="A29" s="25" t="s">
        <v>20</v>
      </c>
      <c r="B29" s="7"/>
      <c r="C29" s="45" t="s">
        <v>21</v>
      </c>
      <c r="D29" s="31"/>
      <c r="E29" s="121"/>
      <c r="F29" s="138">
        <v>153354.9</v>
      </c>
      <c r="G29" s="15">
        <v>154801.2</v>
      </c>
    </row>
    <row r="30" spans="1:7" s="12" customFormat="1" ht="12.75" customHeight="1">
      <c r="A30" s="25" t="s">
        <v>22</v>
      </c>
      <c r="B30" s="7"/>
      <c r="C30" s="45" t="s">
        <v>23</v>
      </c>
      <c r="D30" s="31"/>
      <c r="E30" s="121"/>
      <c r="F30" s="15"/>
      <c r="G30" s="15"/>
    </row>
    <row r="31" spans="1:7" s="12" customFormat="1" ht="12.75" customHeight="1">
      <c r="A31" s="25" t="s">
        <v>24</v>
      </c>
      <c r="B31" s="7"/>
      <c r="C31" s="45" t="s">
        <v>25</v>
      </c>
      <c r="D31" s="31"/>
      <c r="E31" s="121"/>
      <c r="F31" s="15"/>
      <c r="G31" s="15"/>
    </row>
    <row r="32" spans="1:7" s="12" customFormat="1" ht="12.75" customHeight="1">
      <c r="A32" s="25" t="s">
        <v>26</v>
      </c>
      <c r="B32" s="7"/>
      <c r="C32" s="45" t="s">
        <v>27</v>
      </c>
      <c r="D32" s="31"/>
      <c r="E32" s="121"/>
      <c r="F32" s="138">
        <v>7282.21</v>
      </c>
      <c r="G32" s="15">
        <v>8581.1</v>
      </c>
    </row>
    <row r="33" spans="1:7" s="12" customFormat="1" ht="12.75" customHeight="1">
      <c r="A33" s="25" t="s">
        <v>28</v>
      </c>
      <c r="B33" s="7"/>
      <c r="C33" s="45" t="s">
        <v>29</v>
      </c>
      <c r="D33" s="31"/>
      <c r="E33" s="121"/>
      <c r="F33" s="15"/>
      <c r="G33" s="15"/>
    </row>
    <row r="34" spans="1:7" s="12" customFormat="1" ht="12.75" customHeight="1">
      <c r="A34" s="25" t="s">
        <v>30</v>
      </c>
      <c r="B34" s="7"/>
      <c r="C34" s="45" t="s">
        <v>31</v>
      </c>
      <c r="D34" s="31"/>
      <c r="E34" s="121"/>
      <c r="F34" s="15"/>
      <c r="G34" s="15"/>
    </row>
    <row r="35" spans="1:7" s="12" customFormat="1" ht="12.75" customHeight="1">
      <c r="A35" s="25" t="s">
        <v>32</v>
      </c>
      <c r="B35" s="7"/>
      <c r="C35" s="45" t="s">
        <v>33</v>
      </c>
      <c r="D35" s="31"/>
      <c r="E35" s="121"/>
      <c r="F35" s="15">
        <v>24611.24</v>
      </c>
      <c r="G35" s="15">
        <v>33530.85</v>
      </c>
    </row>
    <row r="36" spans="1:7" s="12" customFormat="1" ht="12.75" customHeight="1">
      <c r="A36" s="25" t="s">
        <v>34</v>
      </c>
      <c r="B36" s="28"/>
      <c r="C36" s="47" t="s">
        <v>114</v>
      </c>
      <c r="D36" s="48"/>
      <c r="E36" s="121"/>
      <c r="F36" s="15">
        <v>0</v>
      </c>
      <c r="G36" s="15"/>
    </row>
    <row r="37" spans="1:7" s="12" customFormat="1" ht="12.75" customHeight="1">
      <c r="A37" s="25" t="s">
        <v>35</v>
      </c>
      <c r="B37" s="7"/>
      <c r="C37" s="45" t="s">
        <v>123</v>
      </c>
      <c r="D37" s="31"/>
      <c r="E37" s="32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6"/>
      <c r="E38" s="32"/>
      <c r="F38" s="15"/>
      <c r="G38" s="15"/>
    </row>
    <row r="39" spans="1:7" s="12" customFormat="1" ht="12.75" customHeight="1">
      <c r="A39" s="32" t="s">
        <v>44</v>
      </c>
      <c r="B39" s="6" t="s">
        <v>45</v>
      </c>
      <c r="C39" s="6"/>
      <c r="D39" s="46"/>
      <c r="E39" s="122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3"/>
      <c r="D40" s="14"/>
      <c r="E40" s="121"/>
      <c r="F40" s="87"/>
      <c r="G40" s="15"/>
    </row>
    <row r="41" spans="1:7" s="12" customFormat="1" ht="12.75" customHeight="1">
      <c r="A41" s="3" t="s">
        <v>48</v>
      </c>
      <c r="B41" s="69" t="s">
        <v>49</v>
      </c>
      <c r="C41" s="34"/>
      <c r="D41" s="70"/>
      <c r="E41" s="32"/>
      <c r="F41" s="87">
        <f>F42+F48+F49+F56+F57</f>
        <v>95744.39</v>
      </c>
      <c r="G41" s="15">
        <f>SUM(G49+G57)</f>
        <v>122385.51000000001</v>
      </c>
    </row>
    <row r="42" spans="1:7" s="12" customFormat="1" ht="12.75" customHeight="1">
      <c r="A42" s="58" t="s">
        <v>9</v>
      </c>
      <c r="B42" s="50" t="s">
        <v>50</v>
      </c>
      <c r="C42" s="52"/>
      <c r="D42" s="71"/>
      <c r="E42" s="32">
        <v>42</v>
      </c>
      <c r="F42" s="15">
        <f>SUM(F43:F47)</f>
        <v>0</v>
      </c>
      <c r="G42" s="15"/>
    </row>
    <row r="43" spans="1:7" s="12" customFormat="1" ht="12.75" customHeight="1">
      <c r="A43" s="19" t="s">
        <v>10</v>
      </c>
      <c r="B43" s="28"/>
      <c r="C43" s="47" t="s">
        <v>51</v>
      </c>
      <c r="D43" s="48"/>
      <c r="E43" s="121"/>
      <c r="F43" s="15"/>
      <c r="G43" s="15"/>
    </row>
    <row r="44" spans="1:7" s="12" customFormat="1" ht="12.75" customHeight="1">
      <c r="A44" s="19" t="s">
        <v>12</v>
      </c>
      <c r="B44" s="28"/>
      <c r="C44" s="47" t="s">
        <v>89</v>
      </c>
      <c r="D44" s="48"/>
      <c r="E44" s="121"/>
      <c r="F44" s="15">
        <v>0</v>
      </c>
      <c r="G44" s="15"/>
    </row>
    <row r="45" spans="1:7" s="12" customFormat="1" ht="12.75">
      <c r="A45" s="19" t="s">
        <v>13</v>
      </c>
      <c r="B45" s="28"/>
      <c r="C45" s="47" t="s">
        <v>116</v>
      </c>
      <c r="D45" s="48"/>
      <c r="E45" s="121"/>
      <c r="F45" s="15"/>
      <c r="G45" s="15"/>
    </row>
    <row r="46" spans="1:7" s="12" customFormat="1" ht="12.75">
      <c r="A46" s="19" t="s">
        <v>15</v>
      </c>
      <c r="B46" s="28"/>
      <c r="C46" s="47" t="s">
        <v>121</v>
      </c>
      <c r="D46" s="48"/>
      <c r="E46" s="121"/>
      <c r="F46" s="15"/>
      <c r="G46" s="15"/>
    </row>
    <row r="47" spans="1:7" s="12" customFormat="1" ht="12.75" customHeight="1">
      <c r="A47" s="19" t="s">
        <v>91</v>
      </c>
      <c r="B47" s="34"/>
      <c r="C47" s="201" t="s">
        <v>103</v>
      </c>
      <c r="D47" s="202"/>
      <c r="E47" s="121"/>
      <c r="F47" s="15"/>
      <c r="G47" s="15"/>
    </row>
    <row r="48" spans="1:7" s="12" customFormat="1" ht="12.75" customHeight="1">
      <c r="A48" s="58" t="s">
        <v>16</v>
      </c>
      <c r="B48" s="72" t="s">
        <v>110</v>
      </c>
      <c r="C48" s="55"/>
      <c r="D48" s="73"/>
      <c r="E48" s="32">
        <v>43</v>
      </c>
      <c r="F48" s="15">
        <v>0</v>
      </c>
      <c r="G48" s="15">
        <v>0</v>
      </c>
    </row>
    <row r="49" spans="1:7" s="12" customFormat="1" ht="12.75" customHeight="1">
      <c r="A49" s="58" t="s">
        <v>36</v>
      </c>
      <c r="B49" s="50" t="s">
        <v>96</v>
      </c>
      <c r="C49" s="52"/>
      <c r="D49" s="71"/>
      <c r="E49" s="32">
        <v>44</v>
      </c>
      <c r="F49" s="15">
        <f>SUM(F50:F55)</f>
        <v>87221.03</v>
      </c>
      <c r="G49" s="15">
        <f>SUM(G50:G55)</f>
        <v>118904.11000000002</v>
      </c>
    </row>
    <row r="50" spans="1:7" s="12" customFormat="1" ht="12.75" customHeight="1">
      <c r="A50" s="19" t="s">
        <v>38</v>
      </c>
      <c r="B50" s="52"/>
      <c r="C50" s="82" t="s">
        <v>82</v>
      </c>
      <c r="D50" s="54"/>
      <c r="E50" s="32"/>
      <c r="F50" s="15"/>
      <c r="G50" s="15"/>
    </row>
    <row r="51" spans="1:7" s="12" customFormat="1" ht="12.75" customHeight="1">
      <c r="A51" s="83" t="s">
        <v>39</v>
      </c>
      <c r="B51" s="28"/>
      <c r="C51" s="47" t="s">
        <v>52</v>
      </c>
      <c r="D51" s="29"/>
      <c r="E51" s="109"/>
      <c r="F51" s="66"/>
      <c r="G51" s="66"/>
    </row>
    <row r="52" spans="1:7" s="12" customFormat="1" ht="12.75" customHeight="1">
      <c r="A52" s="19" t="s">
        <v>40</v>
      </c>
      <c r="B52" s="212" t="s">
        <v>254</v>
      </c>
      <c r="C52" s="213"/>
      <c r="D52" s="214"/>
      <c r="E52" s="123"/>
      <c r="F52" s="15">
        <v>0</v>
      </c>
      <c r="G52" s="15">
        <v>72022.13</v>
      </c>
    </row>
    <row r="53" spans="1:7" s="12" customFormat="1" ht="12.75" customHeight="1">
      <c r="A53" s="19" t="s">
        <v>41</v>
      </c>
      <c r="B53" s="83"/>
      <c r="C53" s="203" t="s">
        <v>255</v>
      </c>
      <c r="D53" s="204"/>
      <c r="E53" s="123"/>
      <c r="F53" s="15">
        <v>2780.79</v>
      </c>
      <c r="G53" s="15">
        <v>0</v>
      </c>
    </row>
    <row r="54" spans="1:7" s="12" customFormat="1" ht="12.75" customHeight="1">
      <c r="A54" s="19" t="s">
        <v>42</v>
      </c>
      <c r="B54" s="28"/>
      <c r="C54" s="47" t="s">
        <v>83</v>
      </c>
      <c r="D54" s="48"/>
      <c r="E54" s="123"/>
      <c r="F54" s="15">
        <v>84440.24</v>
      </c>
      <c r="G54" s="15">
        <v>46881.98</v>
      </c>
    </row>
    <row r="55" spans="1:7" s="12" customFormat="1" ht="12.75" customHeight="1">
      <c r="A55" s="19" t="s">
        <v>43</v>
      </c>
      <c r="B55" s="28"/>
      <c r="C55" s="47" t="s">
        <v>53</v>
      </c>
      <c r="D55" s="48"/>
      <c r="E55" s="32"/>
      <c r="F55" s="15"/>
      <c r="G55" s="15"/>
    </row>
    <row r="56" spans="1:7" s="12" customFormat="1" ht="12.75" customHeight="1">
      <c r="A56" s="58" t="s">
        <v>44</v>
      </c>
      <c r="B56" s="4" t="s">
        <v>54</v>
      </c>
      <c r="C56" s="4"/>
      <c r="D56" s="62"/>
      <c r="E56" s="123"/>
      <c r="F56" s="15"/>
      <c r="G56" s="15"/>
    </row>
    <row r="57" spans="1:7" s="12" customFormat="1" ht="12.75" customHeight="1">
      <c r="A57" s="58" t="s">
        <v>55</v>
      </c>
      <c r="B57" s="4" t="s">
        <v>56</v>
      </c>
      <c r="C57" s="4"/>
      <c r="D57" s="62"/>
      <c r="E57" s="32">
        <v>45</v>
      </c>
      <c r="F57" s="15">
        <v>8523.36</v>
      </c>
      <c r="G57" s="15">
        <v>3481.4</v>
      </c>
    </row>
    <row r="58" spans="1:7" s="12" customFormat="1" ht="12.75" customHeight="1">
      <c r="A58" s="32"/>
      <c r="B58" s="21" t="s">
        <v>57</v>
      </c>
      <c r="C58" s="86"/>
      <c r="D58" s="137"/>
      <c r="E58" s="1"/>
      <c r="F58" s="87">
        <f>F20+F40+F41</f>
        <v>280992.74</v>
      </c>
      <c r="G58" s="15">
        <f>SUM(G20+G41)</f>
        <v>319298.66000000003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32">
        <v>46</v>
      </c>
      <c r="F59" s="87">
        <f>SUM(F60:F63)</f>
        <v>184851.24</v>
      </c>
      <c r="G59" s="87">
        <f>SUM(G60:G63)</f>
        <v>200454.63</v>
      </c>
    </row>
    <row r="60" spans="1:7" s="12" customFormat="1" ht="12.75" customHeight="1">
      <c r="A60" s="32" t="s">
        <v>9</v>
      </c>
      <c r="B60" s="6" t="s">
        <v>60</v>
      </c>
      <c r="C60" s="6"/>
      <c r="D60" s="46"/>
      <c r="E60" s="32"/>
      <c r="F60" s="15">
        <v>8596.77</v>
      </c>
      <c r="G60" s="15">
        <v>5889.94</v>
      </c>
    </row>
    <row r="61" spans="1:7" s="12" customFormat="1" ht="12.75" customHeight="1">
      <c r="A61" s="20" t="s">
        <v>16</v>
      </c>
      <c r="B61" s="21" t="s">
        <v>61</v>
      </c>
      <c r="C61" s="22"/>
      <c r="D61" s="23"/>
      <c r="E61" s="20"/>
      <c r="F61" s="24">
        <v>152927.1</v>
      </c>
      <c r="G61" s="24">
        <v>189944.69</v>
      </c>
    </row>
    <row r="62" spans="1:7" s="12" customFormat="1" ht="12.75" customHeight="1">
      <c r="A62" s="32" t="s">
        <v>36</v>
      </c>
      <c r="B62" s="205" t="s">
        <v>104</v>
      </c>
      <c r="C62" s="206"/>
      <c r="D62" s="207"/>
      <c r="E62" s="32"/>
      <c r="F62" s="15">
        <v>19923.36</v>
      </c>
      <c r="G62" s="15"/>
    </row>
    <row r="63" spans="1:7" s="12" customFormat="1" ht="12.75" customHeight="1">
      <c r="A63" s="32" t="s">
        <v>94</v>
      </c>
      <c r="B63" s="6" t="s">
        <v>62</v>
      </c>
      <c r="C63" s="7"/>
      <c r="D63" s="5"/>
      <c r="E63" s="32"/>
      <c r="F63" s="15">
        <v>3404.01</v>
      </c>
      <c r="G63" s="15">
        <v>4620</v>
      </c>
    </row>
    <row r="64" spans="1:7" s="12" customFormat="1" ht="12.75" customHeight="1">
      <c r="A64" s="1" t="s">
        <v>63</v>
      </c>
      <c r="B64" s="13" t="s">
        <v>64</v>
      </c>
      <c r="C64" s="33"/>
      <c r="D64" s="14"/>
      <c r="E64" s="32"/>
      <c r="F64" s="87">
        <f>SUM(F83+F82+F81+F80+F75)</f>
        <v>97206.52</v>
      </c>
      <c r="G64" s="87">
        <f>SUM(G65+G69+G75+G80+G81+G82)</f>
        <v>120924.62</v>
      </c>
    </row>
    <row r="65" spans="1:7" s="12" customFormat="1" ht="12.75" customHeight="1">
      <c r="A65" s="32" t="s">
        <v>9</v>
      </c>
      <c r="B65" s="36" t="s">
        <v>65</v>
      </c>
      <c r="C65" s="37"/>
      <c r="D65" s="18"/>
      <c r="E65" s="32"/>
      <c r="F65" s="15">
        <f>F66+F67+F68</f>
        <v>0</v>
      </c>
      <c r="G65" s="15"/>
    </row>
    <row r="66" spans="1:7" s="12" customFormat="1" ht="12.75">
      <c r="A66" s="25" t="s">
        <v>10</v>
      </c>
      <c r="B66" s="41"/>
      <c r="C66" s="45" t="s">
        <v>97</v>
      </c>
      <c r="D66" s="51"/>
      <c r="E66" s="123"/>
      <c r="F66" s="15"/>
      <c r="G66" s="15"/>
    </row>
    <row r="67" spans="1:7" s="12" customFormat="1" ht="12.75" customHeight="1">
      <c r="A67" s="25" t="s">
        <v>12</v>
      </c>
      <c r="B67" s="7"/>
      <c r="C67" s="45" t="s">
        <v>66</v>
      </c>
      <c r="D67" s="31"/>
      <c r="E67" s="32"/>
      <c r="F67" s="15"/>
      <c r="G67" s="15"/>
    </row>
    <row r="68" spans="1:7" s="12" customFormat="1" ht="12.75" customHeight="1">
      <c r="A68" s="25" t="s">
        <v>101</v>
      </c>
      <c r="B68" s="7"/>
      <c r="C68" s="45" t="s">
        <v>67</v>
      </c>
      <c r="D68" s="31"/>
      <c r="E68" s="122"/>
      <c r="F68" s="15"/>
      <c r="G68" s="15"/>
    </row>
    <row r="69" spans="1:7" s="64" customFormat="1" ht="12.75" customHeight="1">
      <c r="A69" s="58" t="s">
        <v>16</v>
      </c>
      <c r="B69" s="59" t="s">
        <v>68</v>
      </c>
      <c r="C69" s="60"/>
      <c r="D69" s="61"/>
      <c r="E69" s="58">
        <v>47</v>
      </c>
      <c r="F69" s="63">
        <v>0</v>
      </c>
      <c r="G69" s="63">
        <v>0</v>
      </c>
    </row>
    <row r="70" spans="1:7" s="12" customFormat="1" ht="12.75" customHeight="1">
      <c r="A70" s="25" t="s">
        <v>18</v>
      </c>
      <c r="B70" s="7"/>
      <c r="C70" s="45" t="s">
        <v>100</v>
      </c>
      <c r="D70" s="27"/>
      <c r="E70" s="32"/>
      <c r="F70" s="15"/>
      <c r="G70" s="15"/>
    </row>
    <row r="71" spans="1:7" s="12" customFormat="1" ht="12.75" customHeight="1">
      <c r="A71" s="25" t="s">
        <v>20</v>
      </c>
      <c r="B71" s="41"/>
      <c r="C71" s="45" t="s">
        <v>107</v>
      </c>
      <c r="D71" s="51"/>
      <c r="E71" s="123"/>
      <c r="F71" s="15"/>
      <c r="G71" s="15"/>
    </row>
    <row r="72" spans="1:7" s="12" customFormat="1" ht="12.75">
      <c r="A72" s="25" t="s">
        <v>22</v>
      </c>
      <c r="B72" s="41"/>
      <c r="C72" s="45" t="s">
        <v>98</v>
      </c>
      <c r="D72" s="51"/>
      <c r="E72" s="123"/>
      <c r="F72" s="15"/>
      <c r="G72" s="15"/>
    </row>
    <row r="73" spans="1:7" s="12" customFormat="1" ht="12.75">
      <c r="A73" s="80" t="s">
        <v>24</v>
      </c>
      <c r="B73" s="52"/>
      <c r="C73" s="53" t="s">
        <v>84</v>
      </c>
      <c r="D73" s="54"/>
      <c r="E73" s="123"/>
      <c r="F73" s="15"/>
      <c r="G73" s="15"/>
    </row>
    <row r="74" spans="1:7" s="12" customFormat="1" ht="12.75">
      <c r="A74" s="32" t="s">
        <v>26</v>
      </c>
      <c r="B74" s="26"/>
      <c r="C74" s="26" t="s">
        <v>85</v>
      </c>
      <c r="D74" s="27"/>
      <c r="E74" s="124"/>
      <c r="F74" s="15"/>
      <c r="G74" s="15"/>
    </row>
    <row r="75" spans="1:7" s="12" customFormat="1" ht="12.75" customHeight="1">
      <c r="A75" s="84" t="s">
        <v>28</v>
      </c>
      <c r="B75" s="60"/>
      <c r="C75" s="79" t="s">
        <v>99</v>
      </c>
      <c r="D75" s="65"/>
      <c r="E75" s="32"/>
      <c r="F75" s="15">
        <f>SUM(F76:F77)</f>
        <v>0</v>
      </c>
      <c r="G75" s="15">
        <v>1409.26</v>
      </c>
    </row>
    <row r="76" spans="1:7" s="12" customFormat="1" ht="12.75" customHeight="1">
      <c r="A76" s="19" t="s">
        <v>126</v>
      </c>
      <c r="B76" s="28"/>
      <c r="C76" s="29"/>
      <c r="D76" s="48" t="s">
        <v>69</v>
      </c>
      <c r="E76" s="123"/>
      <c r="F76" s="15"/>
      <c r="G76" s="15">
        <v>0</v>
      </c>
    </row>
    <row r="77" spans="1:7" s="12" customFormat="1" ht="12.75" customHeight="1">
      <c r="A77" s="19" t="s">
        <v>127</v>
      </c>
      <c r="B77" s="28"/>
      <c r="C77" s="29"/>
      <c r="D77" s="48" t="s">
        <v>70</v>
      </c>
      <c r="E77" s="121"/>
      <c r="F77" s="15">
        <v>0</v>
      </c>
      <c r="G77" s="15">
        <v>1409.26</v>
      </c>
    </row>
    <row r="78" spans="1:7" s="12" customFormat="1" ht="12.75" customHeight="1">
      <c r="A78" s="19" t="s">
        <v>30</v>
      </c>
      <c r="B78" s="55"/>
      <c r="C78" s="56" t="s">
        <v>71</v>
      </c>
      <c r="D78" s="57"/>
      <c r="E78" s="121"/>
      <c r="F78" s="15"/>
      <c r="G78" s="15"/>
    </row>
    <row r="79" spans="1:7" s="12" customFormat="1" ht="12.75" customHeight="1">
      <c r="A79" s="19" t="s">
        <v>32</v>
      </c>
      <c r="B79" s="35"/>
      <c r="C79" s="47" t="s">
        <v>111</v>
      </c>
      <c r="D79" s="49"/>
      <c r="E79" s="123"/>
      <c r="F79" s="15"/>
      <c r="G79" s="15"/>
    </row>
    <row r="80" spans="1:7" s="12" customFormat="1" ht="12.75" customHeight="1">
      <c r="A80" s="19" t="s">
        <v>34</v>
      </c>
      <c r="B80" s="7"/>
      <c r="C80" s="45" t="s">
        <v>72</v>
      </c>
      <c r="D80" s="31"/>
      <c r="E80" s="123"/>
      <c r="F80" s="15">
        <v>19396.8</v>
      </c>
      <c r="G80" s="15">
        <v>37734.73</v>
      </c>
    </row>
    <row r="81" spans="1:7" s="12" customFormat="1" ht="12.75" customHeight="1">
      <c r="A81" s="19" t="s">
        <v>35</v>
      </c>
      <c r="B81" s="7"/>
      <c r="C81" s="45" t="s">
        <v>73</v>
      </c>
      <c r="D81" s="31"/>
      <c r="E81" s="123"/>
      <c r="F81" s="15">
        <v>69409.44</v>
      </c>
      <c r="G81" s="15">
        <v>27893.07</v>
      </c>
    </row>
    <row r="82" spans="1:7" s="12" customFormat="1" ht="12.75" customHeight="1">
      <c r="A82" s="25" t="s">
        <v>125</v>
      </c>
      <c r="B82" s="28"/>
      <c r="C82" s="47" t="s">
        <v>90</v>
      </c>
      <c r="D82" s="48"/>
      <c r="E82" s="123"/>
      <c r="F82" s="15">
        <v>7623.89</v>
      </c>
      <c r="G82" s="15">
        <v>53887.56</v>
      </c>
    </row>
    <row r="83" spans="1:7" s="12" customFormat="1" ht="12.75" customHeight="1">
      <c r="A83" s="25" t="s">
        <v>128</v>
      </c>
      <c r="B83" s="7"/>
      <c r="C83" s="45" t="s">
        <v>74</v>
      </c>
      <c r="D83" s="31"/>
      <c r="E83" s="122"/>
      <c r="F83" s="15">
        <v>776.39</v>
      </c>
      <c r="G83" s="15"/>
    </row>
    <row r="84" spans="1:7" s="12" customFormat="1" ht="12.75" customHeight="1">
      <c r="A84" s="1" t="s">
        <v>75</v>
      </c>
      <c r="B84" s="38" t="s">
        <v>76</v>
      </c>
      <c r="C84" s="39"/>
      <c r="D84" s="40"/>
      <c r="E84" s="122"/>
      <c r="F84" s="15">
        <f>SUM(F90)</f>
        <v>-1065.02</v>
      </c>
      <c r="G84" s="87">
        <f>SUM(G90)</f>
        <v>-2080.59</v>
      </c>
    </row>
    <row r="85" spans="1:7" s="12" customFormat="1" ht="12.75" customHeight="1">
      <c r="A85" s="32" t="s">
        <v>9</v>
      </c>
      <c r="B85" s="6" t="s">
        <v>86</v>
      </c>
      <c r="C85" s="7"/>
      <c r="D85" s="5"/>
      <c r="E85" s="122"/>
      <c r="F85" s="15"/>
      <c r="G85" s="15"/>
    </row>
    <row r="86" spans="1:7" s="12" customFormat="1" ht="12.75" customHeight="1">
      <c r="A86" s="32" t="s">
        <v>16</v>
      </c>
      <c r="B86" s="36" t="s">
        <v>77</v>
      </c>
      <c r="C86" s="37"/>
      <c r="D86" s="18"/>
      <c r="E86" s="32"/>
      <c r="F86" s="15">
        <f>F87+F88</f>
        <v>0</v>
      </c>
      <c r="G86" s="15"/>
    </row>
    <row r="87" spans="1:7" s="12" customFormat="1" ht="12.75" customHeight="1">
      <c r="A87" s="25" t="s">
        <v>18</v>
      </c>
      <c r="B87" s="7"/>
      <c r="C87" s="45" t="s">
        <v>78</v>
      </c>
      <c r="D87" s="31"/>
      <c r="E87" s="32"/>
      <c r="F87" s="15"/>
      <c r="G87" s="15"/>
    </row>
    <row r="88" spans="1:7" s="12" customFormat="1" ht="12.75" customHeight="1">
      <c r="A88" s="25" t="s">
        <v>20</v>
      </c>
      <c r="B88" s="7"/>
      <c r="C88" s="45" t="s">
        <v>79</v>
      </c>
      <c r="D88" s="31"/>
      <c r="E88" s="32"/>
      <c r="F88" s="15"/>
      <c r="G88" s="15"/>
    </row>
    <row r="89" spans="1:7" s="12" customFormat="1" ht="12.75" customHeight="1">
      <c r="A89" s="58" t="s">
        <v>36</v>
      </c>
      <c r="B89" s="29" t="s">
        <v>108</v>
      </c>
      <c r="C89" s="29"/>
      <c r="D89" s="30"/>
      <c r="E89" s="32"/>
      <c r="F89" s="15"/>
      <c r="G89" s="15"/>
    </row>
    <row r="90" spans="1:7" s="12" customFormat="1" ht="12.75" customHeight="1">
      <c r="A90" s="20" t="s">
        <v>44</v>
      </c>
      <c r="B90" s="21" t="s">
        <v>80</v>
      </c>
      <c r="C90" s="22"/>
      <c r="D90" s="23"/>
      <c r="E90" s="32"/>
      <c r="F90" s="15">
        <f>SUM(F92+F91)</f>
        <v>-1065.02</v>
      </c>
      <c r="G90" s="15">
        <v>-2080.59</v>
      </c>
    </row>
    <row r="91" spans="1:7" s="12" customFormat="1" ht="12.75" customHeight="1">
      <c r="A91" s="25" t="s">
        <v>117</v>
      </c>
      <c r="B91" s="33"/>
      <c r="C91" s="45" t="s">
        <v>105</v>
      </c>
      <c r="D91" s="10"/>
      <c r="E91" s="121"/>
      <c r="F91" s="15">
        <v>1015.57</v>
      </c>
      <c r="G91" s="15">
        <v>-35.59</v>
      </c>
    </row>
    <row r="92" spans="1:7" s="12" customFormat="1" ht="12.75" customHeight="1">
      <c r="A92" s="25" t="s">
        <v>118</v>
      </c>
      <c r="B92" s="33"/>
      <c r="C92" s="45" t="s">
        <v>106</v>
      </c>
      <c r="D92" s="10"/>
      <c r="E92" s="121"/>
      <c r="F92" s="15">
        <v>-2080.59</v>
      </c>
      <c r="G92" s="15">
        <v>-2045</v>
      </c>
    </row>
    <row r="93" spans="1:7" s="12" customFormat="1" ht="12.75" customHeight="1">
      <c r="A93" s="1" t="s">
        <v>87</v>
      </c>
      <c r="B93" s="38" t="s">
        <v>88</v>
      </c>
      <c r="C93" s="40"/>
      <c r="D93" s="40"/>
      <c r="E93" s="121"/>
      <c r="F93" s="15"/>
      <c r="G93" s="15">
        <v>0</v>
      </c>
    </row>
    <row r="94" spans="1:7" s="12" customFormat="1" ht="25.5" customHeight="1">
      <c r="A94" s="1"/>
      <c r="B94" s="208" t="s">
        <v>119</v>
      </c>
      <c r="C94" s="209"/>
      <c r="D94" s="210"/>
      <c r="E94" s="76"/>
      <c r="F94" s="87">
        <f>SUM(F59+F64+F84)</f>
        <v>280992.74</v>
      </c>
      <c r="G94" s="15">
        <f>SUM(G59+G64+G84)</f>
        <v>319298.66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211" t="s">
        <v>252</v>
      </c>
      <c r="B96" s="211"/>
      <c r="C96" s="211"/>
      <c r="D96" s="211"/>
      <c r="E96" s="211"/>
      <c r="F96" s="200" t="s">
        <v>251</v>
      </c>
      <c r="G96" s="200"/>
    </row>
    <row r="97" spans="1:7" s="12" customFormat="1" ht="12.75">
      <c r="A97" s="196" t="s">
        <v>122</v>
      </c>
      <c r="B97" s="196"/>
      <c r="C97" s="196"/>
      <c r="D97" s="196"/>
      <c r="E97" s="196"/>
      <c r="F97" s="196" t="s">
        <v>112</v>
      </c>
      <c r="G97" s="196"/>
    </row>
    <row r="98" spans="1:7" s="12" customFormat="1" ht="12.75">
      <c r="A98" s="74"/>
      <c r="B98" s="74"/>
      <c r="C98" s="74"/>
      <c r="D98" s="74"/>
      <c r="E98" s="75"/>
      <c r="F98" s="9"/>
      <c r="G98" s="9"/>
    </row>
    <row r="99" s="12" customFormat="1" ht="12.75">
      <c r="E99" s="44"/>
    </row>
    <row r="100" s="12" customFormat="1" ht="12.75">
      <c r="E100" s="44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</sheetData>
  <mergeCells count="23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  <mergeCell ref="B52:D52"/>
  </mergeCells>
  <printOptions horizontalCentered="1"/>
  <pageMargins left="0.45" right="0.16" top="0.6692913385826772" bottom="0.75" header="0.31496062992125984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 </cp:lastModifiedBy>
  <cp:lastPrinted>2012-10-30T08:34:59Z</cp:lastPrinted>
  <dcterms:created xsi:type="dcterms:W3CDTF">2009-07-20T14:30:53Z</dcterms:created>
  <dcterms:modified xsi:type="dcterms:W3CDTF">2012-11-12T06:44:25Z</dcterms:modified>
  <cp:category/>
  <cp:version/>
  <cp:contentType/>
  <cp:contentStatus/>
</cp:coreProperties>
</file>